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4" activeTab="1"/>
  </bookViews>
  <sheets>
    <sheet name="II_GRADO" sheetId="1" r:id="rId1"/>
    <sheet name="ORE RESIDUE" sheetId="2" r:id="rId2"/>
  </sheets>
  <definedNames/>
  <calcPr fullCalcOnLoad="1"/>
</workbook>
</file>

<file path=xl/sharedStrings.xml><?xml version="1.0" encoding="utf-8"?>
<sst xmlns="http://schemas.openxmlformats.org/spreadsheetml/2006/main" count="128" uniqueCount="51">
  <si>
    <t>SCUOLE</t>
  </si>
  <si>
    <t>n. CLASSI da AUTORIZZARE
A</t>
  </si>
  <si>
    <t>n. POSTI INTERI  richiesti
B</t>
  </si>
  <si>
    <t>N. POSTI DA CATTEDRE ORARIO ESTERNE
C</t>
  </si>
  <si>
    <t>TOTALE POSTI 
D= B + C</t>
  </si>
  <si>
    <t>ore residue non utilizzate per costituzione posti esterni (*)
E</t>
  </si>
  <si>
    <t xml:space="preserve"> posti da ore residue
F = E/18</t>
  </si>
  <si>
    <t>AL</t>
  </si>
  <si>
    <t>AT</t>
  </si>
  <si>
    <t>BI</t>
  </si>
  <si>
    <t>CN</t>
  </si>
  <si>
    <t>NO</t>
  </si>
  <si>
    <t>VB</t>
  </si>
  <si>
    <t>VC</t>
  </si>
  <si>
    <t>TOT</t>
  </si>
  <si>
    <t>diff.</t>
  </si>
  <si>
    <t>ORE RESIDUE</t>
  </si>
  <si>
    <t>PRIMARIA</t>
  </si>
  <si>
    <t>CHIUSURA O.D. 10 MAGGIO</t>
  </si>
  <si>
    <t>a.s. 2009/2010</t>
  </si>
  <si>
    <t>a.s. 2010/2011</t>
  </si>
  <si>
    <t>a.s. 2011/2012</t>
  </si>
  <si>
    <t>a.s. 2012/2013</t>
  </si>
  <si>
    <t>aumento/dimunuzrispetto a.s. 11/12</t>
  </si>
  <si>
    <t>provincia</t>
  </si>
  <si>
    <t>Ore residue</t>
  </si>
  <si>
    <t>ricondotte a cattedra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</si>
  <si>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</si>
  <si>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</si>
  <si>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</si>
  <si>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</si>
  <si>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</si>
  <si>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</si>
  <si>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</si>
  <si>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</si>
  <si>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TOTALE</t>
  </si>
  <si>
    <t>SECONDARIA PRIMO GRADO</t>
  </si>
  <si>
    <t>SECONDARIA SECONDO GRADO</t>
  </si>
  <si>
    <t>POSTI A DISPOSIZIONE</t>
  </si>
  <si>
    <t>chiusura al 9 giugno</t>
  </si>
  <si>
    <t>TOT. organico richiesto
G = D+F</t>
  </si>
  <si>
    <t>=</t>
  </si>
  <si>
    <t>ALUNNI presenti sul SID
il 20 giu</t>
  </si>
  <si>
    <t>N. CLASSI presenti sul SIDI
il 20 giu</t>
  </si>
  <si>
    <t>PREVISIONE CLASSI / POSTI UST confermati nell'incontro del 19 giugno</t>
  </si>
  <si>
    <t>TO(*)</t>
  </si>
  <si>
    <t>TO(*) nei posti richiesti compresi 11 posti Comunali</t>
  </si>
  <si>
    <t>+</t>
  </si>
  <si>
    <t>PREVISIONE ORGANICO DI DIRITTO - SECONDARIA SECONDO GRADO - 
A.S. 2012/2013
DATI SIDI 20 giugno e RICHIESTE UST 20 giugno</t>
  </si>
  <si>
    <t>o.d. + POSTI DA ORE RICHIESTI</t>
  </si>
  <si>
    <t>richieste al 19 giugno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</si>
</sst>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5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" fillId="33" borderId="12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3" fontId="1" fillId="0" borderId="14" xfId="0" applyNumberFormat="1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1" fillId="0" borderId="20" xfId="0" applyNumberFormat="1" applyFont="1" applyBorder="1" applyAlignment="1">
      <alignment horizontal="left" vertical="center"/>
    </xf>
    <xf numFmtId="3" fontId="1" fillId="0" borderId="21" xfId="0" applyNumberFormat="1" applyFont="1" applyBorder="1" applyAlignment="1">
      <alignment horizontal="left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4" fillId="0" borderId="2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vertical="center"/>
    </xf>
    <xf numFmtId="3" fontId="15" fillId="0" borderId="28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0" fillId="0" borderId="29" xfId="0" applyNumberFormat="1" applyBorder="1" applyAlignment="1">
      <alignment vertical="center"/>
    </xf>
    <xf numFmtId="3" fontId="2" fillId="0" borderId="29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10" fillId="0" borderId="34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3" fontId="13" fillId="34" borderId="35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left" vertical="center"/>
    </xf>
    <xf numFmtId="3" fontId="1" fillId="0" borderId="29" xfId="0" applyNumberFormat="1" applyFont="1" applyBorder="1" applyAlignment="1">
      <alignment horizontal="left" vertical="center"/>
    </xf>
    <xf numFmtId="3" fontId="1" fillId="0" borderId="28" xfId="0" applyNumberFormat="1" applyFont="1" applyBorder="1" applyAlignment="1">
      <alignment horizontal="left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/>
    </xf>
    <xf numFmtId="3" fontId="11" fillId="0" borderId="35" xfId="0" applyNumberFormat="1" applyFont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10" fillId="33" borderId="11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33" borderId="43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4">
      <selection activeCell="E12" sqref="E12"/>
    </sheetView>
  </sheetViews>
  <sheetFormatPr defaultColWidth="9.140625" defaultRowHeight="30" customHeight="1"/>
  <cols>
    <col min="1" max="1" width="8.00390625" style="1" customWidth="1"/>
    <col min="2" max="2" width="8.57421875" style="2" customWidth="1"/>
    <col min="3" max="3" width="9.8515625" style="2" customWidth="1"/>
    <col min="4" max="4" width="3.8515625" style="2" customWidth="1"/>
    <col min="5" max="5" width="13.28125" style="2" customWidth="1"/>
    <col min="6" max="6" width="8.140625" style="2" customWidth="1"/>
    <col min="7" max="7" width="10.7109375" style="2" customWidth="1"/>
    <col min="8" max="8" width="13.00390625" style="2" customWidth="1"/>
    <col min="9" max="9" width="3.00390625" style="3" customWidth="1"/>
    <col min="10" max="10" width="11.140625" style="58" customWidth="1"/>
    <col min="11" max="11" width="9.00390625" style="58" customWidth="1"/>
    <col min="12" max="12" width="2.140625" style="4" customWidth="1"/>
    <col min="13" max="13" width="9.8515625" style="4" bestFit="1" customWidth="1"/>
    <col min="14" max="14" width="3.57421875" style="4" customWidth="1"/>
    <col min="15" max="15" width="9.8515625" style="4" bestFit="1" customWidth="1"/>
    <col min="16" max="16" width="3.8515625" style="4" customWidth="1"/>
    <col min="17" max="16384" width="9.140625" style="4" customWidth="1"/>
  </cols>
  <sheetData>
    <row r="1" spans="1:13" s="6" customFormat="1" ht="53.25" customHeight="1">
      <c r="A1" s="129" t="s">
        <v>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9" ht="13.5" customHeight="1" thickBot="1">
      <c r="B2" s="7"/>
      <c r="C2" s="7"/>
      <c r="D2" s="7"/>
      <c r="E2" s="7"/>
      <c r="F2" s="7"/>
      <c r="G2" s="7"/>
      <c r="H2" s="7"/>
      <c r="I2" s="7"/>
    </row>
    <row r="3" spans="1:13" s="10" customFormat="1" ht="36.75" customHeight="1" thickBot="1">
      <c r="A3" s="8"/>
      <c r="B3" s="121" t="s">
        <v>0</v>
      </c>
      <c r="C3" s="122"/>
      <c r="D3" s="9"/>
      <c r="E3" s="126" t="s">
        <v>44</v>
      </c>
      <c r="F3" s="127"/>
      <c r="G3" s="127"/>
      <c r="H3" s="127"/>
      <c r="I3" s="127"/>
      <c r="J3" s="127"/>
      <c r="K3" s="127"/>
      <c r="L3" s="127"/>
      <c r="M3" s="128"/>
    </row>
    <row r="4" spans="1:18" s="13" customFormat="1" ht="78.75" customHeight="1">
      <c r="A4" s="11"/>
      <c r="B4" s="62" t="s">
        <v>42</v>
      </c>
      <c r="C4" s="63" t="s">
        <v>43</v>
      </c>
      <c r="D4" s="12"/>
      <c r="E4" s="103" t="s">
        <v>1</v>
      </c>
      <c r="F4" s="104" t="s">
        <v>2</v>
      </c>
      <c r="G4" s="105" t="s">
        <v>3</v>
      </c>
      <c r="H4" s="106" t="s">
        <v>4</v>
      </c>
      <c r="I4" s="18"/>
      <c r="J4" s="108" t="s">
        <v>5</v>
      </c>
      <c r="K4" s="109" t="s">
        <v>6</v>
      </c>
      <c r="L4" s="18"/>
      <c r="M4" s="87" t="s">
        <v>40</v>
      </c>
      <c r="O4" s="12"/>
      <c r="P4" s="12"/>
      <c r="Q4" s="88"/>
      <c r="R4" s="97"/>
    </row>
    <row r="5" spans="1:18" s="13" customFormat="1" ht="30" customHeight="1">
      <c r="A5" s="60" t="s">
        <v>7</v>
      </c>
      <c r="B5" s="64">
        <v>14500</v>
      </c>
      <c r="C5" s="65">
        <v>622</v>
      </c>
      <c r="D5" s="14"/>
      <c r="E5" s="68">
        <v>622</v>
      </c>
      <c r="F5" s="15">
        <v>933</v>
      </c>
      <c r="G5" s="57">
        <v>135</v>
      </c>
      <c r="H5" s="69">
        <f>ROUND(F5+G5,0)</f>
        <v>1068</v>
      </c>
      <c r="I5" s="53"/>
      <c r="J5" s="110">
        <v>1241</v>
      </c>
      <c r="K5" s="111">
        <f aca="true" t="shared" si="0" ref="K5:K12">ROUND(J5/18,0)</f>
        <v>69</v>
      </c>
      <c r="L5" s="18"/>
      <c r="M5" s="84">
        <f>ROUND(H5+K5,0)</f>
        <v>1137</v>
      </c>
      <c r="O5" s="83"/>
      <c r="P5" s="83"/>
      <c r="Q5" s="97"/>
      <c r="R5" s="107"/>
    </row>
    <row r="6" spans="1:18" s="13" customFormat="1" ht="30" customHeight="1">
      <c r="A6" s="60" t="s">
        <v>8</v>
      </c>
      <c r="B6" s="64">
        <v>6804</v>
      </c>
      <c r="C6" s="65">
        <v>284</v>
      </c>
      <c r="D6" s="14"/>
      <c r="E6" s="68">
        <v>287</v>
      </c>
      <c r="F6" s="15">
        <v>400</v>
      </c>
      <c r="G6" s="57">
        <v>71</v>
      </c>
      <c r="H6" s="69">
        <v>479</v>
      </c>
      <c r="I6" s="53"/>
      <c r="J6" s="110">
        <v>792</v>
      </c>
      <c r="K6" s="111">
        <f t="shared" si="0"/>
        <v>44</v>
      </c>
      <c r="L6" s="18"/>
      <c r="M6" s="84">
        <f aca="true" t="shared" si="1" ref="M6:M13">ROUND(H6+K6,0)</f>
        <v>523</v>
      </c>
      <c r="O6" s="83"/>
      <c r="P6" s="83"/>
      <c r="Q6" s="97"/>
      <c r="R6" s="107"/>
    </row>
    <row r="7" spans="1:18" s="13" customFormat="1" ht="30" customHeight="1">
      <c r="A7" s="60" t="s">
        <v>9</v>
      </c>
      <c r="B7" s="64">
        <v>6830</v>
      </c>
      <c r="C7" s="65">
        <v>312</v>
      </c>
      <c r="D7" s="14"/>
      <c r="E7" s="68">
        <v>312</v>
      </c>
      <c r="F7" s="15">
        <v>493</v>
      </c>
      <c r="G7" s="57">
        <v>57</v>
      </c>
      <c r="H7" s="69">
        <f>ROUND(F7+G7,0)</f>
        <v>550</v>
      </c>
      <c r="I7" s="53"/>
      <c r="J7" s="110">
        <v>695</v>
      </c>
      <c r="K7" s="111">
        <f t="shared" si="0"/>
        <v>39</v>
      </c>
      <c r="L7" s="18"/>
      <c r="M7" s="84">
        <f t="shared" si="1"/>
        <v>589</v>
      </c>
      <c r="O7" s="83"/>
      <c r="P7" s="83"/>
      <c r="Q7" s="97"/>
      <c r="R7" s="107"/>
    </row>
    <row r="8" spans="1:18" s="13" customFormat="1" ht="30" customHeight="1">
      <c r="A8" s="60" t="s">
        <v>10</v>
      </c>
      <c r="B8" s="64">
        <v>24151</v>
      </c>
      <c r="C8" s="65">
        <v>1071</v>
      </c>
      <c r="D8" s="14"/>
      <c r="E8" s="68">
        <v>1071</v>
      </c>
      <c r="F8" s="15">
        <v>1599</v>
      </c>
      <c r="G8" s="57">
        <v>157</v>
      </c>
      <c r="H8" s="69">
        <v>1756</v>
      </c>
      <c r="I8" s="53"/>
      <c r="J8" s="110">
        <v>3839</v>
      </c>
      <c r="K8" s="111">
        <f t="shared" si="0"/>
        <v>213</v>
      </c>
      <c r="L8" s="18"/>
      <c r="M8" s="84">
        <f t="shared" si="1"/>
        <v>1969</v>
      </c>
      <c r="O8" s="83"/>
      <c r="P8" s="83"/>
      <c r="Q8" s="97"/>
      <c r="R8" s="107"/>
    </row>
    <row r="9" spans="1:18" s="13" customFormat="1" ht="30" customHeight="1">
      <c r="A9" s="60" t="s">
        <v>11</v>
      </c>
      <c r="B9" s="64">
        <v>12845</v>
      </c>
      <c r="C9" s="65">
        <v>558</v>
      </c>
      <c r="D9" s="14"/>
      <c r="E9" s="68">
        <v>561</v>
      </c>
      <c r="F9" s="15">
        <v>865</v>
      </c>
      <c r="G9" s="57">
        <v>93</v>
      </c>
      <c r="H9" s="69">
        <f>ROUND(F9+G9,0)</f>
        <v>958</v>
      </c>
      <c r="I9" s="53"/>
      <c r="J9" s="110">
        <v>1044</v>
      </c>
      <c r="K9" s="111">
        <f t="shared" si="0"/>
        <v>58</v>
      </c>
      <c r="L9" s="18"/>
      <c r="M9" s="84">
        <f t="shared" si="1"/>
        <v>1016</v>
      </c>
      <c r="O9" s="83"/>
      <c r="P9" s="83"/>
      <c r="Q9" s="97"/>
      <c r="R9" s="107"/>
    </row>
    <row r="10" spans="1:18" s="17" customFormat="1" ht="30" customHeight="1">
      <c r="A10" s="61" t="s">
        <v>45</v>
      </c>
      <c r="B10" s="64">
        <v>84311</v>
      </c>
      <c r="C10" s="65">
        <v>3638</v>
      </c>
      <c r="D10" s="16"/>
      <c r="E10" s="68">
        <v>3650</v>
      </c>
      <c r="F10" s="15">
        <v>5559</v>
      </c>
      <c r="G10" s="57">
        <v>685</v>
      </c>
      <c r="H10" s="69">
        <v>6255</v>
      </c>
      <c r="I10" s="55"/>
      <c r="J10" s="110">
        <v>6166</v>
      </c>
      <c r="K10" s="111">
        <f t="shared" si="0"/>
        <v>343</v>
      </c>
      <c r="L10" s="56"/>
      <c r="M10" s="84">
        <f t="shared" si="1"/>
        <v>6598</v>
      </c>
      <c r="O10" s="83"/>
      <c r="P10" s="83"/>
      <c r="Q10" s="97"/>
      <c r="R10" s="107"/>
    </row>
    <row r="11" spans="1:18" s="13" customFormat="1" ht="30" customHeight="1">
      <c r="A11" s="60" t="s">
        <v>12</v>
      </c>
      <c r="B11" s="64">
        <v>7054</v>
      </c>
      <c r="C11" s="65">
        <v>323</v>
      </c>
      <c r="D11" s="14"/>
      <c r="E11" s="68">
        <v>323</v>
      </c>
      <c r="F11" s="15">
        <v>471</v>
      </c>
      <c r="G11" s="57">
        <v>67</v>
      </c>
      <c r="H11" s="69">
        <f>ROUND(F11+G11,0)</f>
        <v>538</v>
      </c>
      <c r="I11" s="53"/>
      <c r="J11" s="110">
        <v>1277</v>
      </c>
      <c r="K11" s="111">
        <f t="shared" si="0"/>
        <v>71</v>
      </c>
      <c r="L11" s="18"/>
      <c r="M11" s="84">
        <f t="shared" si="1"/>
        <v>609</v>
      </c>
      <c r="O11" s="83"/>
      <c r="P11" s="83"/>
      <c r="Q11" s="97"/>
      <c r="R11" s="107"/>
    </row>
    <row r="12" spans="1:18" s="13" customFormat="1" ht="30" customHeight="1" thickBot="1">
      <c r="A12" s="71" t="s">
        <v>13</v>
      </c>
      <c r="B12" s="66">
        <v>7777</v>
      </c>
      <c r="C12" s="67">
        <v>368</v>
      </c>
      <c r="D12" s="14"/>
      <c r="E12" s="75">
        <v>370</v>
      </c>
      <c r="F12" s="76">
        <v>540</v>
      </c>
      <c r="G12" s="77">
        <v>38</v>
      </c>
      <c r="H12" s="82">
        <f>ROUND(F12+G12,0)</f>
        <v>578</v>
      </c>
      <c r="I12" s="53"/>
      <c r="J12" s="112">
        <v>1628</v>
      </c>
      <c r="K12" s="113">
        <f t="shared" si="0"/>
        <v>90</v>
      </c>
      <c r="L12" s="56"/>
      <c r="M12" s="85">
        <f t="shared" si="1"/>
        <v>668</v>
      </c>
      <c r="O12" s="83"/>
      <c r="P12" s="83"/>
      <c r="Q12" s="97"/>
      <c r="R12" s="107"/>
    </row>
    <row r="13" spans="1:19" s="13" customFormat="1" ht="30" customHeight="1" thickBot="1">
      <c r="A13" s="72" t="s">
        <v>14</v>
      </c>
      <c r="B13" s="73">
        <f>SUM(B5:B12)</f>
        <v>164272</v>
      </c>
      <c r="C13" s="74">
        <f>SUM(C5:C12)</f>
        <v>7176</v>
      </c>
      <c r="D13" s="14"/>
      <c r="E13" s="78">
        <f>SUM(E5:E12)</f>
        <v>7196</v>
      </c>
      <c r="F13" s="79">
        <f>SUM(F5:F12)</f>
        <v>10860</v>
      </c>
      <c r="G13" s="79">
        <f>SUM(G5:G12)</f>
        <v>1303</v>
      </c>
      <c r="H13" s="80">
        <f>ROUND(H5+H6+H7+H8+H9+H10+H11+H12,0)</f>
        <v>12182</v>
      </c>
      <c r="I13" s="54"/>
      <c r="J13" s="81">
        <f>SUM(J5:J12)</f>
        <v>16682</v>
      </c>
      <c r="K13" s="80">
        <f>SUM(K5:K12)</f>
        <v>927</v>
      </c>
      <c r="L13" s="70"/>
      <c r="M13" s="99">
        <f t="shared" si="1"/>
        <v>13109</v>
      </c>
      <c r="O13" s="83"/>
      <c r="P13" s="83"/>
      <c r="Q13" s="83"/>
      <c r="R13" s="89"/>
      <c r="S13" s="18"/>
    </row>
    <row r="14" spans="1:19" s="13" customFormat="1" ht="10.5" customHeight="1">
      <c r="A14" s="86"/>
      <c r="B14" s="16"/>
      <c r="C14" s="16"/>
      <c r="D14" s="14"/>
      <c r="E14" s="14"/>
      <c r="F14" s="14"/>
      <c r="G14" s="14"/>
      <c r="H14" s="83"/>
      <c r="I14" s="54"/>
      <c r="J14" s="54"/>
      <c r="K14" s="83"/>
      <c r="L14" s="18"/>
      <c r="M14" s="83"/>
      <c r="O14" s="83"/>
      <c r="P14" s="83"/>
      <c r="Q14" s="83"/>
      <c r="R14" s="89"/>
      <c r="S14" s="18"/>
    </row>
    <row r="15" spans="1:11" s="19" customFormat="1" ht="23.25" customHeight="1" thickBot="1">
      <c r="A15" s="11" t="s">
        <v>46</v>
      </c>
      <c r="B15" s="13"/>
      <c r="C15" s="13"/>
      <c r="D15" s="13"/>
      <c r="E15" s="13"/>
      <c r="F15" s="13"/>
      <c r="G15" s="13"/>
      <c r="H15" s="13"/>
      <c r="I15" s="101"/>
      <c r="J15" s="59" t="s">
        <v>49</v>
      </c>
      <c r="K15" s="59"/>
    </row>
    <row r="16" spans="1:18" s="19" customFormat="1" ht="30" customHeight="1" thickBot="1">
      <c r="A16" s="123" t="s">
        <v>38</v>
      </c>
      <c r="B16" s="124"/>
      <c r="C16" s="125"/>
      <c r="D16" s="13"/>
      <c r="E16" s="90">
        <v>12122</v>
      </c>
      <c r="F16" s="100"/>
      <c r="G16" s="93" t="s">
        <v>15</v>
      </c>
      <c r="H16" s="92">
        <f>ROUND(E16-H13,0)</f>
        <v>-60</v>
      </c>
      <c r="I16" s="101"/>
      <c r="J16" s="90">
        <v>12122</v>
      </c>
      <c r="K16" s="98" t="s">
        <v>47</v>
      </c>
      <c r="L16" s="94"/>
      <c r="M16" s="98">
        <v>927</v>
      </c>
      <c r="N16" s="95" t="s">
        <v>41</v>
      </c>
      <c r="O16" s="91">
        <f>12122+927</f>
        <v>13049</v>
      </c>
      <c r="Q16" s="96" t="s">
        <v>15</v>
      </c>
      <c r="R16" s="92">
        <f>ROUND(O16-M13,0)</f>
        <v>-60</v>
      </c>
    </row>
    <row r="17" spans="9:15" ht="30" customHeight="1" thickBot="1">
      <c r="I17" s="102"/>
      <c r="J17" s="90"/>
      <c r="K17" s="98"/>
      <c r="L17" s="94"/>
      <c r="M17" s="98"/>
      <c r="N17" s="95"/>
      <c r="O17" s="91"/>
    </row>
    <row r="18" ht="30" customHeight="1">
      <c r="I18" s="102"/>
    </row>
    <row r="19" ht="30" customHeight="1">
      <c r="I19" s="102"/>
    </row>
  </sheetData>
  <sheetProtection selectLockedCells="1" selectUnlockedCells="1"/>
  <mergeCells count="4">
    <mergeCell ref="B3:C3"/>
    <mergeCell ref="A16:C16"/>
    <mergeCell ref="E3:M3"/>
    <mergeCell ref="A1:M1"/>
  </mergeCells>
  <printOptions/>
  <pageMargins left="0.2" right="0" top="0.5" bottom="0.7298611111111111" header="0.19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Q29" sqref="Q29"/>
    </sheetView>
  </sheetViews>
  <sheetFormatPr defaultColWidth="9.140625" defaultRowHeight="12.75"/>
  <cols>
    <col min="1" max="1" width="12.8515625" style="4" customWidth="1"/>
    <col min="2" max="2" width="1.7109375" style="6" customWidth="1"/>
    <col min="3" max="3" width="7.8515625" style="6" customWidth="1"/>
    <col min="4" max="4" width="6.57421875" style="6" customWidth="1"/>
    <col min="5" max="5" width="2.00390625" style="6" customWidth="1"/>
    <col min="6" max="6" width="9.140625" style="4" customWidth="1"/>
    <col min="7" max="7" width="6.28125" style="4" customWidth="1"/>
    <col min="8" max="8" width="2.140625" style="4" customWidth="1"/>
    <col min="9" max="9" width="9.140625" style="20" customWidth="1"/>
    <col min="10" max="10" width="6.421875" style="20" customWidth="1"/>
    <col min="11" max="11" width="2.00390625" style="4" customWidth="1"/>
    <col min="12" max="12" width="8.421875" style="20" customWidth="1"/>
    <col min="13" max="13" width="6.421875" style="20" customWidth="1"/>
    <col min="14" max="14" width="2.00390625" style="4" customWidth="1"/>
    <col min="15" max="15" width="8.7109375" style="4" customWidth="1"/>
    <col min="16" max="16384" width="9.140625" style="4" customWidth="1"/>
  </cols>
  <sheetData>
    <row r="1" spans="1:15" s="21" customFormat="1" ht="18" customHeight="1">
      <c r="A1" s="21" t="s">
        <v>16</v>
      </c>
      <c r="B1" s="22"/>
      <c r="C1" s="22"/>
      <c r="D1" s="22"/>
      <c r="E1" s="22"/>
      <c r="F1" s="141"/>
      <c r="G1" s="141"/>
      <c r="H1" s="141"/>
      <c r="I1" s="141"/>
      <c r="J1" s="141"/>
      <c r="O1" s="23"/>
    </row>
    <row r="2" ht="6" customHeight="1"/>
    <row r="3" spans="1:15" s="24" customFormat="1" ht="12.75">
      <c r="A3" s="24" t="s">
        <v>17</v>
      </c>
      <c r="B3" s="5"/>
      <c r="C3" s="5"/>
      <c r="D3" s="5"/>
      <c r="E3" s="5"/>
      <c r="I3" s="25"/>
      <c r="J3" s="25"/>
      <c r="L3" s="142" t="s">
        <v>18</v>
      </c>
      <c r="M3" s="142"/>
      <c r="N3" s="142"/>
      <c r="O3" s="142"/>
    </row>
    <row r="4" spans="2:15" s="24" customFormat="1" ht="13.5" customHeight="1">
      <c r="B4" s="5"/>
      <c r="C4" s="143" t="s">
        <v>19</v>
      </c>
      <c r="D4" s="143"/>
      <c r="E4" s="5"/>
      <c r="F4" s="133" t="s">
        <v>20</v>
      </c>
      <c r="G4" s="133"/>
      <c r="I4" s="133" t="s">
        <v>21</v>
      </c>
      <c r="J4" s="133"/>
      <c r="L4" s="144" t="s">
        <v>22</v>
      </c>
      <c r="M4" s="144"/>
      <c r="O4" s="140" t="s">
        <v>23</v>
      </c>
    </row>
    <row r="5" spans="1:15" ht="48" customHeight="1">
      <c r="A5" s="27" t="s">
        <v>24</v>
      </c>
      <c r="C5" s="27" t="s">
        <v>25</v>
      </c>
      <c r="D5" s="28" t="s">
        <v>26</v>
      </c>
      <c r="F5" s="29" t="s">
        <v>25</v>
      </c>
      <c r="G5" s="30" t="s">
        <v>26</v>
      </c>
      <c r="I5" s="29" t="s">
        <v>25</v>
      </c>
      <c r="J5" s="30" t="s">
        <v>26</v>
      </c>
      <c r="L5" s="31" t="s">
        <v>25</v>
      </c>
      <c r="M5" s="32" t="s">
        <v>26</v>
      </c>
      <c r="O5" s="140"/>
    </row>
    <row r="6" spans="1:15" ht="12.75">
      <c r="A6" s="33" t="s">
        <v>27</v>
      </c>
      <c r="C6" s="33">
        <v>140</v>
      </c>
      <c r="D6" s="33">
        <f aca="true" t="shared" si="0" ref="D6:D13">ROUND(C6/22,0)</f>
        <v>6</v>
      </c>
      <c r="F6" s="33">
        <v>0</v>
      </c>
      <c r="G6" s="33">
        <v>0</v>
      </c>
      <c r="I6" s="33">
        <v>170</v>
      </c>
      <c r="J6" s="33">
        <f>I6/22</f>
        <v>7.7272727272727275</v>
      </c>
      <c r="L6" s="34">
        <v>97</v>
      </c>
      <c r="M6" s="34">
        <f>ROUND(L6/22,0)</f>
        <v>4</v>
      </c>
      <c r="O6" s="35">
        <f>M6-J6</f>
        <v>-3.7272727272727275</v>
      </c>
    </row>
    <row r="7" spans="1:15" ht="12.75">
      <c r="A7" s="33" t="s">
        <v>28</v>
      </c>
      <c r="C7" s="33">
        <v>113</v>
      </c>
      <c r="D7" s="33">
        <f t="shared" si="0"/>
        <v>5</v>
      </c>
      <c r="F7" s="33">
        <v>74</v>
      </c>
      <c r="G7" s="33">
        <v>3</v>
      </c>
      <c r="I7" s="33">
        <v>74</v>
      </c>
      <c r="J7" s="33">
        <v>3.3636363636363638</v>
      </c>
      <c r="L7" s="34">
        <v>37</v>
      </c>
      <c r="M7" s="34">
        <f aca="true" t="shared" si="1" ref="M7:M13">ROUND(L7/22,0)</f>
        <v>2</v>
      </c>
      <c r="O7" s="35">
        <f aca="true" t="shared" si="2" ref="O7:O14">M7-J7</f>
        <v>-1.3636363636363638</v>
      </c>
    </row>
    <row r="8" spans="1:15" ht="12.75">
      <c r="A8" s="33" t="s">
        <v>29</v>
      </c>
      <c r="C8" s="33">
        <v>85</v>
      </c>
      <c r="D8" s="33">
        <f t="shared" si="0"/>
        <v>4</v>
      </c>
      <c r="F8" s="33">
        <v>58</v>
      </c>
      <c r="G8" s="33">
        <v>3</v>
      </c>
      <c r="I8" s="33">
        <v>56</v>
      </c>
      <c r="J8" s="33">
        <v>2.5454545454545454</v>
      </c>
      <c r="L8" s="34">
        <v>132</v>
      </c>
      <c r="M8" s="34">
        <f t="shared" si="1"/>
        <v>6</v>
      </c>
      <c r="O8" s="36">
        <f t="shared" si="2"/>
        <v>3.4545454545454546</v>
      </c>
    </row>
    <row r="9" spans="1:15" ht="12.75">
      <c r="A9" s="33" t="s">
        <v>30</v>
      </c>
      <c r="C9" s="33">
        <v>151</v>
      </c>
      <c r="D9" s="33">
        <f t="shared" si="0"/>
        <v>7</v>
      </c>
      <c r="F9" s="33">
        <v>110</v>
      </c>
      <c r="G9" s="33">
        <v>5</v>
      </c>
      <c r="I9" s="33">
        <v>110</v>
      </c>
      <c r="J9" s="33">
        <v>5</v>
      </c>
      <c r="L9" s="34">
        <v>110</v>
      </c>
      <c r="M9" s="34">
        <f t="shared" si="1"/>
        <v>5</v>
      </c>
      <c r="O9" s="35">
        <f t="shared" si="2"/>
        <v>0</v>
      </c>
    </row>
    <row r="10" spans="1:15" ht="12.75">
      <c r="A10" s="33" t="s">
        <v>31</v>
      </c>
      <c r="C10" s="33">
        <v>121</v>
      </c>
      <c r="D10" s="33">
        <f t="shared" si="0"/>
        <v>6</v>
      </c>
      <c r="F10" s="33">
        <v>112</v>
      </c>
      <c r="G10" s="33">
        <v>5</v>
      </c>
      <c r="I10" s="33">
        <v>112</v>
      </c>
      <c r="J10" s="33">
        <v>5.090909090909091</v>
      </c>
      <c r="L10" s="34">
        <v>112</v>
      </c>
      <c r="M10" s="34">
        <f t="shared" si="1"/>
        <v>5</v>
      </c>
      <c r="O10" s="35">
        <f t="shared" si="2"/>
        <v>-0.09090909090909083</v>
      </c>
    </row>
    <row r="11" spans="1:15" ht="12.75">
      <c r="A11" s="33" t="s">
        <v>32</v>
      </c>
      <c r="C11" s="33">
        <v>645</v>
      </c>
      <c r="D11" s="33">
        <f t="shared" si="0"/>
        <v>29</v>
      </c>
      <c r="F11" s="33">
        <v>509</v>
      </c>
      <c r="G11" s="33">
        <v>23</v>
      </c>
      <c r="I11" s="33">
        <v>1268</v>
      </c>
      <c r="J11" s="33">
        <v>57.63636363636363</v>
      </c>
      <c r="L11" s="34">
        <v>303</v>
      </c>
      <c r="M11" s="34">
        <f t="shared" si="1"/>
        <v>14</v>
      </c>
      <c r="O11" s="35">
        <f t="shared" si="2"/>
        <v>-43.63636363636363</v>
      </c>
    </row>
    <row r="12" spans="1:15" ht="12.75">
      <c r="A12" s="33" t="s">
        <v>33</v>
      </c>
      <c r="C12" s="33">
        <v>81</v>
      </c>
      <c r="D12" s="33">
        <f t="shared" si="0"/>
        <v>4</v>
      </c>
      <c r="F12" s="33">
        <v>163</v>
      </c>
      <c r="G12" s="33">
        <v>7</v>
      </c>
      <c r="I12" s="33">
        <v>117</v>
      </c>
      <c r="J12" s="33">
        <v>5.318181818181818</v>
      </c>
      <c r="L12" s="34">
        <v>141</v>
      </c>
      <c r="M12" s="34">
        <f t="shared" si="1"/>
        <v>6</v>
      </c>
      <c r="O12" s="36">
        <f t="shared" si="2"/>
        <v>0.6818181818181817</v>
      </c>
    </row>
    <row r="13" spans="1:15" ht="12.75">
      <c r="A13" s="33" t="s">
        <v>34</v>
      </c>
      <c r="C13" s="33">
        <v>242</v>
      </c>
      <c r="D13" s="33">
        <f t="shared" si="0"/>
        <v>11</v>
      </c>
      <c r="F13" s="33">
        <v>54</v>
      </c>
      <c r="G13" s="33">
        <v>2</v>
      </c>
      <c r="I13" s="33">
        <v>38</v>
      </c>
      <c r="J13" s="33">
        <v>1.7272727272727273</v>
      </c>
      <c r="L13" s="37">
        <v>80</v>
      </c>
      <c r="M13" s="37">
        <f t="shared" si="1"/>
        <v>4</v>
      </c>
      <c r="O13" s="38">
        <f t="shared" si="2"/>
        <v>2.2727272727272725</v>
      </c>
    </row>
    <row r="14" spans="1:15" ht="12.75">
      <c r="A14" s="39" t="s">
        <v>35</v>
      </c>
      <c r="C14" s="39">
        <f>SUM(C6:C13)</f>
        <v>1578</v>
      </c>
      <c r="D14" s="39">
        <f>SUM(D6:D13)</f>
        <v>72</v>
      </c>
      <c r="F14" s="33">
        <f>SUM(F6:F13)</f>
        <v>1080</v>
      </c>
      <c r="G14" s="33">
        <f>SUM(G6:G13)</f>
        <v>48</v>
      </c>
      <c r="I14" s="33">
        <f>SUM(I6:I13)</f>
        <v>1945</v>
      </c>
      <c r="J14" s="33">
        <f>SUM(J6:J13)</f>
        <v>88.4090909090909</v>
      </c>
      <c r="L14" s="40">
        <f>ROUND(L6+L7+L8+L9+L10+L11+L12+L13,0)</f>
        <v>1012</v>
      </c>
      <c r="M14" s="40">
        <f>ROUND(M6+M7+M8+M9+M10+M11+M12+M13,0)</f>
        <v>46</v>
      </c>
      <c r="O14" s="41">
        <f t="shared" si="2"/>
        <v>-42.40909090909091</v>
      </c>
    </row>
    <row r="15" spans="1:15" ht="13.5" thickBot="1">
      <c r="A15" s="42"/>
      <c r="F15" s="42"/>
      <c r="G15" s="42"/>
      <c r="I15" s="43"/>
      <c r="J15" s="43"/>
      <c r="L15" s="43"/>
      <c r="M15" s="43"/>
      <c r="O15" s="44"/>
    </row>
    <row r="16" spans="1:15" s="24" customFormat="1" ht="13.5" thickBot="1">
      <c r="A16" s="24" t="s">
        <v>36</v>
      </c>
      <c r="B16" s="5"/>
      <c r="C16" s="5"/>
      <c r="D16" s="5"/>
      <c r="E16" s="5"/>
      <c r="I16" s="25"/>
      <c r="J16" s="25"/>
      <c r="L16" s="136" t="s">
        <v>39</v>
      </c>
      <c r="M16" s="137"/>
      <c r="N16" s="137"/>
      <c r="O16" s="138"/>
    </row>
    <row r="17" spans="2:15" s="24" customFormat="1" ht="12.75" customHeight="1">
      <c r="B17" s="5"/>
      <c r="C17" s="133" t="s">
        <v>19</v>
      </c>
      <c r="D17" s="133"/>
      <c r="E17" s="5"/>
      <c r="F17" s="133" t="s">
        <v>20</v>
      </c>
      <c r="G17" s="133"/>
      <c r="I17" s="133" t="s">
        <v>21</v>
      </c>
      <c r="J17" s="133"/>
      <c r="L17" s="139" t="s">
        <v>22</v>
      </c>
      <c r="M17" s="139"/>
      <c r="O17" s="140" t="s">
        <v>23</v>
      </c>
    </row>
    <row r="18" spans="1:15" ht="46.5" customHeight="1">
      <c r="A18" s="27" t="s">
        <v>24</v>
      </c>
      <c r="C18" s="27" t="s">
        <v>25</v>
      </c>
      <c r="D18" s="28" t="s">
        <v>26</v>
      </c>
      <c r="F18" s="29" t="s">
        <v>25</v>
      </c>
      <c r="G18" s="30" t="s">
        <v>26</v>
      </c>
      <c r="I18" s="29" t="s">
        <v>25</v>
      </c>
      <c r="J18" s="30" t="s">
        <v>26</v>
      </c>
      <c r="L18" s="45" t="s">
        <v>25</v>
      </c>
      <c r="M18" s="46" t="s">
        <v>26</v>
      </c>
      <c r="O18" s="132"/>
    </row>
    <row r="19" spans="1:17" ht="12.75">
      <c r="A19" s="33" t="s">
        <v>27</v>
      </c>
      <c r="C19" s="33">
        <v>529</v>
      </c>
      <c r="D19" s="33">
        <v>29</v>
      </c>
      <c r="F19" s="33">
        <v>616</v>
      </c>
      <c r="G19" s="33">
        <v>34</v>
      </c>
      <c r="I19" s="33">
        <v>591</v>
      </c>
      <c r="J19" s="33">
        <f>I19/18</f>
        <v>32.833333333333336</v>
      </c>
      <c r="L19" s="34">
        <v>586</v>
      </c>
      <c r="M19" s="34">
        <f>ROUND(L19/18,0)</f>
        <v>33</v>
      </c>
      <c r="O19" s="35">
        <f>M19-J19</f>
        <v>0.1666666666666643</v>
      </c>
      <c r="Q19" s="47"/>
    </row>
    <row r="20" spans="1:17" ht="12.75">
      <c r="A20" s="33" t="s">
        <v>28</v>
      </c>
      <c r="C20" s="33">
        <v>765</v>
      </c>
      <c r="D20" s="33">
        <v>43</v>
      </c>
      <c r="F20" s="33">
        <v>651</v>
      </c>
      <c r="G20" s="33">
        <v>36</v>
      </c>
      <c r="I20" s="33">
        <v>594</v>
      </c>
      <c r="J20" s="33">
        <f>I20/18</f>
        <v>33</v>
      </c>
      <c r="L20" s="34">
        <v>588</v>
      </c>
      <c r="M20" s="34">
        <f aca="true" t="shared" si="3" ref="M20:M26">ROUND(L20/18,0)</f>
        <v>33</v>
      </c>
      <c r="O20" s="35">
        <f aca="true" t="shared" si="4" ref="O20:O27">M20-J20</f>
        <v>0</v>
      </c>
      <c r="Q20" s="47"/>
    </row>
    <row r="21" spans="1:17" ht="12.75">
      <c r="A21" s="33" t="s">
        <v>29</v>
      </c>
      <c r="C21" s="33">
        <v>355</v>
      </c>
      <c r="D21" s="33">
        <v>20</v>
      </c>
      <c r="F21" s="33">
        <v>422</v>
      </c>
      <c r="G21" s="33">
        <v>23</v>
      </c>
      <c r="I21" s="33">
        <v>307</v>
      </c>
      <c r="J21" s="33">
        <f>I21/18</f>
        <v>17.055555555555557</v>
      </c>
      <c r="L21" s="34">
        <v>276</v>
      </c>
      <c r="M21" s="34">
        <f t="shared" si="3"/>
        <v>15</v>
      </c>
      <c r="O21" s="35">
        <f t="shared" si="4"/>
        <v>-2.055555555555557</v>
      </c>
      <c r="Q21" s="47"/>
    </row>
    <row r="22" spans="1:17" ht="12.75">
      <c r="A22" s="33" t="s">
        <v>30</v>
      </c>
      <c r="C22" s="33">
        <v>1368</v>
      </c>
      <c r="D22" s="33">
        <v>76</v>
      </c>
      <c r="F22" s="33">
        <v>1363</v>
      </c>
      <c r="G22" s="33">
        <v>76</v>
      </c>
      <c r="I22" s="33">
        <v>1352</v>
      </c>
      <c r="J22" s="33">
        <v>85</v>
      </c>
      <c r="L22" s="34">
        <v>1525</v>
      </c>
      <c r="M22" s="34">
        <f t="shared" si="3"/>
        <v>85</v>
      </c>
      <c r="O22" s="35">
        <f t="shared" si="4"/>
        <v>0</v>
      </c>
      <c r="Q22" s="47"/>
    </row>
    <row r="23" spans="1:17" ht="12.75">
      <c r="A23" s="33" t="s">
        <v>31</v>
      </c>
      <c r="C23" s="33">
        <v>729</v>
      </c>
      <c r="D23" s="33">
        <v>41</v>
      </c>
      <c r="F23" s="33">
        <v>563</v>
      </c>
      <c r="G23" s="33">
        <v>31</v>
      </c>
      <c r="I23" s="33">
        <v>559</v>
      </c>
      <c r="J23" s="33">
        <v>31</v>
      </c>
      <c r="L23" s="34">
        <v>566</v>
      </c>
      <c r="M23" s="34">
        <f t="shared" si="3"/>
        <v>31</v>
      </c>
      <c r="O23" s="35">
        <f t="shared" si="4"/>
        <v>0</v>
      </c>
      <c r="Q23" s="47"/>
    </row>
    <row r="24" spans="1:17" ht="12.75">
      <c r="A24" s="33" t="s">
        <v>32</v>
      </c>
      <c r="C24" s="33">
        <v>4216</v>
      </c>
      <c r="D24" s="33">
        <v>234</v>
      </c>
      <c r="F24" s="33">
        <v>3149</v>
      </c>
      <c r="G24" s="33">
        <v>175</v>
      </c>
      <c r="I24" s="33">
        <v>3081</v>
      </c>
      <c r="J24" s="33">
        <f>I24/18</f>
        <v>171.16666666666666</v>
      </c>
      <c r="L24" s="34">
        <v>3095</v>
      </c>
      <c r="M24" s="34">
        <f t="shared" si="3"/>
        <v>172</v>
      </c>
      <c r="O24" s="35">
        <f t="shared" si="4"/>
        <v>0.8333333333333428</v>
      </c>
      <c r="Q24" s="47"/>
    </row>
    <row r="25" spans="1:17" ht="12.75">
      <c r="A25" s="33" t="s">
        <v>33</v>
      </c>
      <c r="C25" s="33">
        <v>1182</v>
      </c>
      <c r="D25" s="33">
        <v>66</v>
      </c>
      <c r="F25" s="33">
        <v>856</v>
      </c>
      <c r="G25" s="33">
        <v>48</v>
      </c>
      <c r="I25" s="33">
        <v>851</v>
      </c>
      <c r="J25" s="33">
        <f>I25/18</f>
        <v>47.27777777777778</v>
      </c>
      <c r="L25" s="34">
        <v>868</v>
      </c>
      <c r="M25" s="34">
        <f t="shared" si="3"/>
        <v>48</v>
      </c>
      <c r="O25" s="35">
        <f t="shared" si="4"/>
        <v>0.7222222222222214</v>
      </c>
      <c r="Q25" s="47"/>
    </row>
    <row r="26" spans="1:17" ht="13.5" thickBot="1">
      <c r="A26" s="33" t="s">
        <v>34</v>
      </c>
      <c r="C26" s="33">
        <v>725</v>
      </c>
      <c r="D26" s="33">
        <v>40</v>
      </c>
      <c r="F26" s="33">
        <v>650</v>
      </c>
      <c r="G26" s="33">
        <v>36</v>
      </c>
      <c r="I26" s="33">
        <v>629</v>
      </c>
      <c r="J26" s="33">
        <f>I26/18</f>
        <v>34.94444444444444</v>
      </c>
      <c r="L26" s="34">
        <v>623</v>
      </c>
      <c r="M26" s="34">
        <f t="shared" si="3"/>
        <v>35</v>
      </c>
      <c r="O26" s="35">
        <f t="shared" si="4"/>
        <v>0.055555555555557135</v>
      </c>
      <c r="Q26" s="47"/>
    </row>
    <row r="27" spans="1:17" ht="13.5" thickBot="1">
      <c r="A27" s="39" t="s">
        <v>35</v>
      </c>
      <c r="C27" s="33">
        <v>9869</v>
      </c>
      <c r="D27" s="33">
        <v>549</v>
      </c>
      <c r="F27" s="33">
        <f>SUM(F19:F26)</f>
        <v>8270</v>
      </c>
      <c r="G27" s="33">
        <f>SUM(G19:G26)</f>
        <v>459</v>
      </c>
      <c r="I27" s="33">
        <f>SUM(I19:I26)</f>
        <v>7964</v>
      </c>
      <c r="J27" s="33">
        <f>SUM(J19:J26)</f>
        <v>452.27777777777777</v>
      </c>
      <c r="L27" s="40">
        <f>ROUND(L19+L20+L21+L22+L23+L24+L25+L26,0)</f>
        <v>8127</v>
      </c>
      <c r="M27" s="40">
        <f>ROUND(M19+M20+M21+M22+M23+M24+M25+M26,0)</f>
        <v>452</v>
      </c>
      <c r="O27" s="115">
        <f t="shared" si="4"/>
        <v>-0.27777777777777146</v>
      </c>
      <c r="P27" s="114"/>
      <c r="Q27" s="47"/>
    </row>
    <row r="28" spans="1:16" ht="12.75">
      <c r="A28" s="42"/>
      <c r="C28" s="42"/>
      <c r="D28" s="42"/>
      <c r="F28" s="42"/>
      <c r="G28" s="42"/>
      <c r="I28" s="43"/>
      <c r="J28" s="43"/>
      <c r="L28" s="43"/>
      <c r="M28" s="43"/>
      <c r="O28" s="44"/>
      <c r="P28" s="114"/>
    </row>
    <row r="29" spans="1:16" s="24" customFormat="1" ht="12.75">
      <c r="A29" s="24" t="s">
        <v>37</v>
      </c>
      <c r="B29" s="5"/>
      <c r="C29" s="5"/>
      <c r="D29" s="5"/>
      <c r="E29" s="5"/>
      <c r="I29" s="25"/>
      <c r="J29" s="25"/>
      <c r="L29" s="120" t="s">
        <v>50</v>
      </c>
      <c r="M29" s="120"/>
      <c r="N29" s="120"/>
      <c r="O29" s="120"/>
      <c r="P29" s="43"/>
    </row>
    <row r="30" spans="1:16" ht="13.5" customHeight="1">
      <c r="A30" s="48"/>
      <c r="B30" s="49"/>
      <c r="C30" s="133" t="s">
        <v>19</v>
      </c>
      <c r="D30" s="133"/>
      <c r="E30" s="49"/>
      <c r="F30" s="133" t="s">
        <v>20</v>
      </c>
      <c r="G30" s="133"/>
      <c r="H30" s="48"/>
      <c r="I30" s="133" t="s">
        <v>21</v>
      </c>
      <c r="J30" s="133"/>
      <c r="K30" s="48"/>
      <c r="L30" s="134" t="s">
        <v>22</v>
      </c>
      <c r="M30" s="134"/>
      <c r="N30" s="48"/>
      <c r="O30" s="135" t="s">
        <v>23</v>
      </c>
      <c r="P30" s="130"/>
    </row>
    <row r="31" spans="1:16" ht="39" customHeight="1">
      <c r="A31" s="27" t="s">
        <v>24</v>
      </c>
      <c r="B31" s="50"/>
      <c r="C31" s="27" t="s">
        <v>25</v>
      </c>
      <c r="D31" s="28" t="s">
        <v>26</v>
      </c>
      <c r="E31" s="50"/>
      <c r="F31" s="29" t="s">
        <v>25</v>
      </c>
      <c r="G31" s="30" t="s">
        <v>26</v>
      </c>
      <c r="H31" s="48"/>
      <c r="I31" s="29" t="s">
        <v>25</v>
      </c>
      <c r="J31" s="30" t="s">
        <v>26</v>
      </c>
      <c r="K31" s="48"/>
      <c r="L31" s="45" t="s">
        <v>25</v>
      </c>
      <c r="M31" s="46" t="s">
        <v>26</v>
      </c>
      <c r="N31" s="48"/>
      <c r="O31" s="135"/>
      <c r="P31" s="130"/>
    </row>
    <row r="32" spans="1:16" ht="12.75">
      <c r="A32" s="33" t="s">
        <v>27</v>
      </c>
      <c r="B32" s="49"/>
      <c r="C32" s="33">
        <v>1428</v>
      </c>
      <c r="D32" s="33">
        <v>79</v>
      </c>
      <c r="E32" s="49"/>
      <c r="F32" s="33">
        <v>1654</v>
      </c>
      <c r="G32" s="33">
        <v>92</v>
      </c>
      <c r="H32" s="48"/>
      <c r="I32" s="33">
        <v>1272</v>
      </c>
      <c r="J32" s="33">
        <f aca="true" t="shared" si="5" ref="J32:J39">I32/18</f>
        <v>70.66666666666667</v>
      </c>
      <c r="K32" s="48"/>
      <c r="L32" s="34">
        <v>1241</v>
      </c>
      <c r="M32" s="34">
        <f aca="true" t="shared" si="6" ref="M32:M39">ROUND(L32/18,0)</f>
        <v>69</v>
      </c>
      <c r="N32" s="48"/>
      <c r="O32" s="118">
        <f aca="true" t="shared" si="7" ref="O32:O39">M32-J32</f>
        <v>-1.6666666666666714</v>
      </c>
      <c r="P32" s="116"/>
    </row>
    <row r="33" spans="1:16" ht="12.75">
      <c r="A33" s="33" t="s">
        <v>28</v>
      </c>
      <c r="B33" s="49"/>
      <c r="C33" s="33">
        <v>959</v>
      </c>
      <c r="D33" s="33">
        <v>53</v>
      </c>
      <c r="E33" s="49"/>
      <c r="F33" s="33">
        <v>1178</v>
      </c>
      <c r="G33" s="33">
        <v>65</v>
      </c>
      <c r="H33" s="48"/>
      <c r="I33" s="33">
        <v>736</v>
      </c>
      <c r="J33" s="33">
        <f t="shared" si="5"/>
        <v>40.888888888888886</v>
      </c>
      <c r="K33" s="48"/>
      <c r="L33" s="34">
        <v>792</v>
      </c>
      <c r="M33" s="34">
        <f t="shared" si="6"/>
        <v>44</v>
      </c>
      <c r="N33" s="48"/>
      <c r="O33" s="119">
        <f t="shared" si="7"/>
        <v>3.1111111111111143</v>
      </c>
      <c r="P33" s="117"/>
    </row>
    <row r="34" spans="1:16" ht="12.75">
      <c r="A34" s="33" t="s">
        <v>29</v>
      </c>
      <c r="B34" s="49"/>
      <c r="C34" s="33">
        <v>1153</v>
      </c>
      <c r="D34" s="33">
        <v>64</v>
      </c>
      <c r="E34" s="49"/>
      <c r="F34" s="33">
        <v>1127</v>
      </c>
      <c r="G34" s="33">
        <v>63</v>
      </c>
      <c r="H34" s="48"/>
      <c r="I34" s="33">
        <v>737</v>
      </c>
      <c r="J34" s="33">
        <f t="shared" si="5"/>
        <v>40.94444444444444</v>
      </c>
      <c r="K34" s="48"/>
      <c r="L34" s="34">
        <v>695</v>
      </c>
      <c r="M34" s="34">
        <f t="shared" si="6"/>
        <v>39</v>
      </c>
      <c r="N34" s="48"/>
      <c r="O34" s="118">
        <f t="shared" si="7"/>
        <v>-1.9444444444444429</v>
      </c>
      <c r="P34" s="116"/>
    </row>
    <row r="35" spans="1:16" ht="12.75">
      <c r="A35" s="33" t="s">
        <v>30</v>
      </c>
      <c r="B35" s="49"/>
      <c r="C35" s="33">
        <v>3933</v>
      </c>
      <c r="D35" s="33">
        <v>219</v>
      </c>
      <c r="E35" s="49"/>
      <c r="F35" s="33">
        <v>4034</v>
      </c>
      <c r="G35" s="33">
        <v>224</v>
      </c>
      <c r="H35" s="48"/>
      <c r="I35" s="33">
        <v>3447</v>
      </c>
      <c r="J35" s="33">
        <f t="shared" si="5"/>
        <v>191.5</v>
      </c>
      <c r="K35" s="48"/>
      <c r="L35" s="34">
        <v>3839</v>
      </c>
      <c r="M35" s="34">
        <f t="shared" si="6"/>
        <v>213</v>
      </c>
      <c r="N35" s="48"/>
      <c r="O35" s="119">
        <f t="shared" si="7"/>
        <v>21.5</v>
      </c>
      <c r="P35" s="117"/>
    </row>
    <row r="36" spans="1:16" ht="12.75">
      <c r="A36" s="33" t="s">
        <v>31</v>
      </c>
      <c r="B36" s="49"/>
      <c r="C36" s="33">
        <v>1143</v>
      </c>
      <c r="D36" s="33">
        <v>64</v>
      </c>
      <c r="E36" s="49"/>
      <c r="F36" s="33">
        <v>1084</v>
      </c>
      <c r="G36" s="33">
        <v>60</v>
      </c>
      <c r="H36" s="48"/>
      <c r="I36" s="33">
        <v>1085</v>
      </c>
      <c r="J36" s="33">
        <f t="shared" si="5"/>
        <v>60.27777777777778</v>
      </c>
      <c r="K36" s="48"/>
      <c r="L36" s="34">
        <v>1044</v>
      </c>
      <c r="M36" s="34">
        <f t="shared" si="6"/>
        <v>58</v>
      </c>
      <c r="N36" s="48"/>
      <c r="O36" s="118">
        <f t="shared" si="7"/>
        <v>-2.2777777777777786</v>
      </c>
      <c r="P36" s="116"/>
    </row>
    <row r="37" spans="1:16" ht="12.75">
      <c r="A37" s="33" t="s">
        <v>32</v>
      </c>
      <c r="B37" s="49"/>
      <c r="C37" s="33">
        <v>6456</v>
      </c>
      <c r="D37" s="33">
        <v>359</v>
      </c>
      <c r="E37" s="49"/>
      <c r="F37" s="33">
        <v>3168</v>
      </c>
      <c r="G37" s="33">
        <v>176</v>
      </c>
      <c r="H37" s="48"/>
      <c r="I37" s="33">
        <v>7277</v>
      </c>
      <c r="J37" s="33">
        <f t="shared" si="5"/>
        <v>404.27777777777777</v>
      </c>
      <c r="K37" s="48"/>
      <c r="L37" s="34">
        <v>6166</v>
      </c>
      <c r="M37" s="34">
        <f t="shared" si="6"/>
        <v>343</v>
      </c>
      <c r="N37" s="48"/>
      <c r="O37" s="118">
        <f t="shared" si="7"/>
        <v>-61.27777777777777</v>
      </c>
      <c r="P37" s="116"/>
    </row>
    <row r="38" spans="1:16" ht="12.75">
      <c r="A38" s="33" t="s">
        <v>33</v>
      </c>
      <c r="B38" s="49"/>
      <c r="C38" s="33">
        <v>1470</v>
      </c>
      <c r="D38" s="33">
        <v>82</v>
      </c>
      <c r="E38" s="49"/>
      <c r="F38" s="33">
        <v>1274</v>
      </c>
      <c r="G38" s="33">
        <v>71</v>
      </c>
      <c r="H38" s="48"/>
      <c r="I38" s="33">
        <v>1273</v>
      </c>
      <c r="J38" s="33">
        <f t="shared" si="5"/>
        <v>70.72222222222223</v>
      </c>
      <c r="K38" s="48"/>
      <c r="L38" s="34">
        <v>1277</v>
      </c>
      <c r="M38" s="34">
        <f t="shared" si="6"/>
        <v>71</v>
      </c>
      <c r="N38" s="48"/>
      <c r="O38" s="118">
        <f t="shared" si="7"/>
        <v>0.27777777777777146</v>
      </c>
      <c r="P38" s="116"/>
    </row>
    <row r="39" spans="1:16" ht="13.5" thickBot="1">
      <c r="A39" s="33" t="s">
        <v>34</v>
      </c>
      <c r="B39" s="49"/>
      <c r="C39" s="33">
        <v>2186</v>
      </c>
      <c r="D39" s="33">
        <v>121</v>
      </c>
      <c r="E39" s="49"/>
      <c r="F39" s="33">
        <v>1721</v>
      </c>
      <c r="G39" s="33">
        <v>96</v>
      </c>
      <c r="H39" s="48"/>
      <c r="I39" s="33">
        <v>1628</v>
      </c>
      <c r="J39" s="33">
        <f t="shared" si="5"/>
        <v>90.44444444444444</v>
      </c>
      <c r="K39" s="48"/>
      <c r="L39" s="34">
        <v>1628</v>
      </c>
      <c r="M39" s="34">
        <f t="shared" si="6"/>
        <v>90</v>
      </c>
      <c r="N39" s="48"/>
      <c r="O39" s="118">
        <f t="shared" si="7"/>
        <v>-0.44444444444444287</v>
      </c>
      <c r="P39" s="116"/>
    </row>
    <row r="40" spans="1:16" ht="13.5" thickBot="1">
      <c r="A40" s="39" t="s">
        <v>35</v>
      </c>
      <c r="B40" s="42"/>
      <c r="C40" s="39">
        <v>18728</v>
      </c>
      <c r="D40" s="39">
        <v>1041</v>
      </c>
      <c r="E40" s="42"/>
      <c r="F40" s="33">
        <f>SUM(F32:F39)</f>
        <v>15240</v>
      </c>
      <c r="G40" s="33">
        <f>SUM(G32:G39)</f>
        <v>847</v>
      </c>
      <c r="H40" s="48"/>
      <c r="I40" s="33">
        <f>SUM(I32:I39)</f>
        <v>17455</v>
      </c>
      <c r="J40" s="33">
        <f>SUM(J32:J39)</f>
        <v>969.7222222222223</v>
      </c>
      <c r="K40" s="48"/>
      <c r="L40" s="40">
        <f>ROUND(L32+L33+L34+L35+L36+L37+L38+L39,0)</f>
        <v>16682</v>
      </c>
      <c r="M40" s="40">
        <f>ROUND(M32+M33+M34+M35+M36+M37+M38+M39,0)</f>
        <v>927</v>
      </c>
      <c r="N40" s="48"/>
      <c r="O40" s="119">
        <f>SUM(O32:O39)</f>
        <v>-42.72222222222222</v>
      </c>
      <c r="P40" s="117"/>
    </row>
    <row r="41" ht="9" customHeight="1">
      <c r="P41" s="114"/>
    </row>
    <row r="42" spans="1:16" s="24" customFormat="1" ht="12.75">
      <c r="A42" s="24" t="s">
        <v>35</v>
      </c>
      <c r="B42" s="5"/>
      <c r="C42" s="5"/>
      <c r="D42" s="5"/>
      <c r="E42" s="5"/>
      <c r="I42" s="25"/>
      <c r="J42" s="25"/>
      <c r="L42" s="25"/>
      <c r="M42" s="25"/>
      <c r="P42" s="43"/>
    </row>
    <row r="43" spans="2:16" s="24" customFormat="1" ht="12.75" customHeight="1">
      <c r="B43" s="5"/>
      <c r="C43" s="133" t="s">
        <v>19</v>
      </c>
      <c r="D43" s="133"/>
      <c r="E43" s="5"/>
      <c r="F43" s="133" t="s">
        <v>20</v>
      </c>
      <c r="G43" s="133"/>
      <c r="I43" s="133" t="s">
        <v>21</v>
      </c>
      <c r="J43" s="133"/>
      <c r="L43" s="134" t="s">
        <v>21</v>
      </c>
      <c r="M43" s="134"/>
      <c r="O43" s="131" t="s">
        <v>23</v>
      </c>
      <c r="P43" s="43"/>
    </row>
    <row r="44" spans="1:15" ht="48.75" customHeight="1">
      <c r="A44" s="27" t="s">
        <v>24</v>
      </c>
      <c r="C44" s="27" t="s">
        <v>25</v>
      </c>
      <c r="D44" s="28" t="s">
        <v>26</v>
      </c>
      <c r="F44" s="29" t="s">
        <v>25</v>
      </c>
      <c r="G44" s="30" t="s">
        <v>26</v>
      </c>
      <c r="I44" s="29" t="s">
        <v>25</v>
      </c>
      <c r="J44" s="30" t="s">
        <v>26</v>
      </c>
      <c r="L44" s="45" t="s">
        <v>25</v>
      </c>
      <c r="M44" s="46" t="s">
        <v>26</v>
      </c>
      <c r="O44" s="132"/>
    </row>
    <row r="45" spans="1:15" ht="12.75">
      <c r="A45" s="33" t="s">
        <v>27</v>
      </c>
      <c r="C45" s="33">
        <f aca="true" t="shared" si="8" ref="C45:D52">C32+C19+C6</f>
        <v>2097</v>
      </c>
      <c r="D45" s="33">
        <f t="shared" si="8"/>
        <v>114</v>
      </c>
      <c r="E45" s="49"/>
      <c r="F45" s="33">
        <f aca="true" t="shared" si="9" ref="F45:G52">F6+F19+F32</f>
        <v>2270</v>
      </c>
      <c r="G45" s="33">
        <f t="shared" si="9"/>
        <v>126</v>
      </c>
      <c r="H45" s="48"/>
      <c r="I45" s="33">
        <f aca="true" t="shared" si="10" ref="I45:J52">I6+I19+I32</f>
        <v>2033</v>
      </c>
      <c r="J45" s="33">
        <f t="shared" si="10"/>
        <v>111.22727272727273</v>
      </c>
      <c r="K45" s="48"/>
      <c r="L45" s="34">
        <f aca="true" t="shared" si="11" ref="L45:M52">L6+L19+L32</f>
        <v>1924</v>
      </c>
      <c r="M45" s="34">
        <f t="shared" si="11"/>
        <v>106</v>
      </c>
      <c r="O45" s="26">
        <f aca="true" t="shared" si="12" ref="O45:O52">M45-J45</f>
        <v>-5.227272727272734</v>
      </c>
    </row>
    <row r="46" spans="1:15" ht="12.75">
      <c r="A46" s="33" t="s">
        <v>28</v>
      </c>
      <c r="C46" s="33">
        <f t="shared" si="8"/>
        <v>1837</v>
      </c>
      <c r="D46" s="33">
        <f t="shared" si="8"/>
        <v>101</v>
      </c>
      <c r="E46" s="49"/>
      <c r="F46" s="33">
        <f t="shared" si="9"/>
        <v>1903</v>
      </c>
      <c r="G46" s="33">
        <f t="shared" si="9"/>
        <v>104</v>
      </c>
      <c r="H46" s="48"/>
      <c r="I46" s="33">
        <f t="shared" si="10"/>
        <v>1404</v>
      </c>
      <c r="J46" s="33">
        <f t="shared" si="10"/>
        <v>77.25252525252526</v>
      </c>
      <c r="K46" s="48"/>
      <c r="L46" s="34">
        <f t="shared" si="11"/>
        <v>1417</v>
      </c>
      <c r="M46" s="34">
        <f t="shared" si="11"/>
        <v>79</v>
      </c>
      <c r="O46" s="51">
        <f t="shared" si="12"/>
        <v>1.7474747474747403</v>
      </c>
    </row>
    <row r="47" spans="1:15" ht="12.75">
      <c r="A47" s="33" t="s">
        <v>29</v>
      </c>
      <c r="C47" s="33">
        <f t="shared" si="8"/>
        <v>1593</v>
      </c>
      <c r="D47" s="33">
        <f t="shared" si="8"/>
        <v>88</v>
      </c>
      <c r="E47" s="49"/>
      <c r="F47" s="33">
        <f t="shared" si="9"/>
        <v>1607</v>
      </c>
      <c r="G47" s="33">
        <f t="shared" si="9"/>
        <v>89</v>
      </c>
      <c r="H47" s="48"/>
      <c r="I47" s="33">
        <f t="shared" si="10"/>
        <v>1100</v>
      </c>
      <c r="J47" s="33">
        <f t="shared" si="10"/>
        <v>60.54545454545455</v>
      </c>
      <c r="K47" s="48"/>
      <c r="L47" s="34">
        <f t="shared" si="11"/>
        <v>1103</v>
      </c>
      <c r="M47" s="34">
        <f t="shared" si="11"/>
        <v>60</v>
      </c>
      <c r="O47" s="26">
        <f t="shared" si="12"/>
        <v>-0.5454545454545467</v>
      </c>
    </row>
    <row r="48" spans="1:15" ht="12.75">
      <c r="A48" s="33" t="s">
        <v>30</v>
      </c>
      <c r="C48" s="33">
        <f t="shared" si="8"/>
        <v>5452</v>
      </c>
      <c r="D48" s="33">
        <f t="shared" si="8"/>
        <v>302</v>
      </c>
      <c r="E48" s="49"/>
      <c r="F48" s="33">
        <f t="shared" si="9"/>
        <v>5507</v>
      </c>
      <c r="G48" s="33">
        <f t="shared" si="9"/>
        <v>305</v>
      </c>
      <c r="H48" s="48"/>
      <c r="I48" s="33">
        <f t="shared" si="10"/>
        <v>4909</v>
      </c>
      <c r="J48" s="33">
        <f t="shared" si="10"/>
        <v>281.5</v>
      </c>
      <c r="K48" s="48"/>
      <c r="L48" s="34">
        <f t="shared" si="11"/>
        <v>5474</v>
      </c>
      <c r="M48" s="34">
        <f t="shared" si="11"/>
        <v>303</v>
      </c>
      <c r="O48" s="51">
        <f t="shared" si="12"/>
        <v>21.5</v>
      </c>
    </row>
    <row r="49" spans="1:15" ht="12.75">
      <c r="A49" s="33" t="s">
        <v>31</v>
      </c>
      <c r="C49" s="33">
        <f t="shared" si="8"/>
        <v>1993</v>
      </c>
      <c r="D49" s="33">
        <f t="shared" si="8"/>
        <v>111</v>
      </c>
      <c r="E49" s="49"/>
      <c r="F49" s="33">
        <f t="shared" si="9"/>
        <v>1759</v>
      </c>
      <c r="G49" s="33">
        <f t="shared" si="9"/>
        <v>96</v>
      </c>
      <c r="H49" s="48"/>
      <c r="I49" s="33">
        <f t="shared" si="10"/>
        <v>1756</v>
      </c>
      <c r="J49" s="33">
        <f t="shared" si="10"/>
        <v>96.36868686868686</v>
      </c>
      <c r="K49" s="48"/>
      <c r="L49" s="34">
        <f t="shared" si="11"/>
        <v>1722</v>
      </c>
      <c r="M49" s="34">
        <f t="shared" si="11"/>
        <v>94</v>
      </c>
      <c r="O49" s="26">
        <f t="shared" si="12"/>
        <v>-2.368686868686865</v>
      </c>
    </row>
    <row r="50" spans="1:15" ht="12.75">
      <c r="A50" s="33" t="s">
        <v>32</v>
      </c>
      <c r="C50" s="33">
        <f t="shared" si="8"/>
        <v>11317</v>
      </c>
      <c r="D50" s="33">
        <f t="shared" si="8"/>
        <v>622</v>
      </c>
      <c r="E50" s="49"/>
      <c r="F50" s="33">
        <f t="shared" si="9"/>
        <v>6826</v>
      </c>
      <c r="G50" s="33">
        <f t="shared" si="9"/>
        <v>374</v>
      </c>
      <c r="H50" s="48"/>
      <c r="I50" s="33">
        <f t="shared" si="10"/>
        <v>11626</v>
      </c>
      <c r="J50" s="33">
        <f t="shared" si="10"/>
        <v>633.0808080808081</v>
      </c>
      <c r="K50" s="48"/>
      <c r="L50" s="52">
        <f t="shared" si="11"/>
        <v>9564</v>
      </c>
      <c r="M50" s="52">
        <f t="shared" si="11"/>
        <v>529</v>
      </c>
      <c r="O50" s="26">
        <f t="shared" si="12"/>
        <v>-104.08080808080808</v>
      </c>
    </row>
    <row r="51" spans="1:15" ht="12.75">
      <c r="A51" s="33" t="s">
        <v>33</v>
      </c>
      <c r="C51" s="33">
        <f t="shared" si="8"/>
        <v>2733</v>
      </c>
      <c r="D51" s="33">
        <f t="shared" si="8"/>
        <v>152</v>
      </c>
      <c r="E51" s="49"/>
      <c r="F51" s="33">
        <f t="shared" si="9"/>
        <v>2293</v>
      </c>
      <c r="G51" s="33">
        <f t="shared" si="9"/>
        <v>126</v>
      </c>
      <c r="H51" s="48"/>
      <c r="I51" s="33">
        <f t="shared" si="10"/>
        <v>2241</v>
      </c>
      <c r="J51" s="33">
        <f t="shared" si="10"/>
        <v>123.31818181818183</v>
      </c>
      <c r="K51" s="48"/>
      <c r="L51" s="34">
        <f t="shared" si="11"/>
        <v>2286</v>
      </c>
      <c r="M51" s="34">
        <f t="shared" si="11"/>
        <v>125</v>
      </c>
      <c r="O51" s="26">
        <f t="shared" si="12"/>
        <v>1.6818181818181728</v>
      </c>
    </row>
    <row r="52" spans="1:15" ht="13.5" thickBot="1">
      <c r="A52" s="33" t="s">
        <v>34</v>
      </c>
      <c r="C52" s="33">
        <f t="shared" si="8"/>
        <v>3153</v>
      </c>
      <c r="D52" s="33">
        <f t="shared" si="8"/>
        <v>172</v>
      </c>
      <c r="E52" s="49"/>
      <c r="F52" s="33">
        <f t="shared" si="9"/>
        <v>2425</v>
      </c>
      <c r="G52" s="33">
        <f t="shared" si="9"/>
        <v>134</v>
      </c>
      <c r="H52" s="48"/>
      <c r="I52" s="33">
        <f t="shared" si="10"/>
        <v>2295</v>
      </c>
      <c r="J52" s="33">
        <f t="shared" si="10"/>
        <v>127.1161616161616</v>
      </c>
      <c r="K52" s="48"/>
      <c r="L52" s="52">
        <f t="shared" si="11"/>
        <v>2331</v>
      </c>
      <c r="M52" s="52">
        <f t="shared" si="11"/>
        <v>129</v>
      </c>
      <c r="O52" s="26">
        <f t="shared" si="12"/>
        <v>1.8838383838383947</v>
      </c>
    </row>
    <row r="53" spans="1:15" ht="13.5" thickBot="1">
      <c r="A53" s="39" t="s">
        <v>35</v>
      </c>
      <c r="C53" s="39">
        <f>SUM(C45:C52)</f>
        <v>30175</v>
      </c>
      <c r="D53" s="39">
        <f>SUM(D45:D52)</f>
        <v>1662</v>
      </c>
      <c r="E53" s="42"/>
      <c r="F53" s="33">
        <f>SUM(F45:F52)</f>
        <v>24590</v>
      </c>
      <c r="G53" s="33">
        <f>SUM(G45:G52)</f>
        <v>1354</v>
      </c>
      <c r="H53" s="48"/>
      <c r="I53" s="33">
        <f>SUM(I45:I52)</f>
        <v>27364</v>
      </c>
      <c r="J53" s="33">
        <f>SUM(J45:J52)</f>
        <v>1510.4090909090908</v>
      </c>
      <c r="K53" s="48"/>
      <c r="L53" s="40">
        <f>ROUND(L45+L46+L47+L48+L49+L50+L51+L52,0)</f>
        <v>25821</v>
      </c>
      <c r="M53" s="40">
        <f>ROUND(M45+M46+M47+M48+M49+M50+M51+M52,0)</f>
        <v>1425</v>
      </c>
      <c r="O53" s="51">
        <f>SUM(O45:O52)</f>
        <v>-85.40909090909092</v>
      </c>
    </row>
  </sheetData>
  <sheetProtection selectLockedCells="1" selectUnlockedCells="1"/>
  <mergeCells count="24">
    <mergeCell ref="F1:J1"/>
    <mergeCell ref="L3:O3"/>
    <mergeCell ref="C4:D4"/>
    <mergeCell ref="F4:G4"/>
    <mergeCell ref="I4:J4"/>
    <mergeCell ref="L4:M4"/>
    <mergeCell ref="O4:O5"/>
    <mergeCell ref="O30:O31"/>
    <mergeCell ref="L16:O16"/>
    <mergeCell ref="C17:D17"/>
    <mergeCell ref="F17:G17"/>
    <mergeCell ref="I17:J17"/>
    <mergeCell ref="L17:M17"/>
    <mergeCell ref="O17:O18"/>
    <mergeCell ref="P30:P31"/>
    <mergeCell ref="O43:O44"/>
    <mergeCell ref="C43:D43"/>
    <mergeCell ref="F43:G43"/>
    <mergeCell ref="I43:J43"/>
    <mergeCell ref="L43:M43"/>
    <mergeCell ref="C30:D30"/>
    <mergeCell ref="F30:G30"/>
    <mergeCell ref="I30:J30"/>
    <mergeCell ref="L30:M30"/>
  </mergeCells>
  <printOptions/>
  <pageMargins left="0.24" right="0.7875" top="0.36" bottom="0.23" header="0.26" footer="0.1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2012-06-21T11:47:38Z</cp:lastPrinted>
  <dcterms:created xsi:type="dcterms:W3CDTF">2012-06-20T09:05:38Z</dcterms:created>
  <dcterms:modified xsi:type="dcterms:W3CDTF">2012-06-21T15:01:40Z</dcterms:modified>
  <cp:category/>
  <cp:version/>
  <cp:contentType/>
  <cp:contentStatus/>
</cp:coreProperties>
</file>